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60" yWindow="930" windowWidth="9420" windowHeight="4020"/>
  </bookViews>
  <sheets>
    <sheet name="Title I-A State Reservations" sheetId="1" r:id="rId1"/>
  </sheets>
  <definedNames>
    <definedName name="_xlnm.Print_Area" localSheetId="0">'Title I-A State Reservations'!$A$1:$K$72</definedName>
    <definedName name="_xlnm.Print_Titles" localSheetId="0">'Title I-A State Reservations'!$1:$15</definedName>
  </definedNames>
  <calcPr calcId="145621"/>
</workbook>
</file>

<file path=xl/calcChain.xml><?xml version="1.0" encoding="utf-8"?>
<calcChain xmlns="http://schemas.openxmlformats.org/spreadsheetml/2006/main">
  <c r="I67" i="1" l="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J17" i="1" l="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16" i="1"/>
  <c r="D67" i="1" l="1"/>
  <c r="F67" i="1" s="1"/>
  <c r="K67" i="1" s="1"/>
  <c r="D66" i="1"/>
  <c r="F66" i="1" s="1"/>
  <c r="K66" i="1" s="1"/>
  <c r="D65" i="1"/>
  <c r="F65" i="1" s="1"/>
  <c r="K65" i="1" s="1"/>
  <c r="D64" i="1"/>
  <c r="F64" i="1" s="1"/>
  <c r="K64" i="1" s="1"/>
  <c r="D63" i="1"/>
  <c r="F63" i="1" s="1"/>
  <c r="K63" i="1" s="1"/>
  <c r="D62" i="1"/>
  <c r="F62" i="1" s="1"/>
  <c r="K62" i="1" s="1"/>
  <c r="D61" i="1"/>
  <c r="F61" i="1" s="1"/>
  <c r="K61" i="1" s="1"/>
  <c r="D60" i="1"/>
  <c r="F60" i="1" s="1"/>
  <c r="K60" i="1" s="1"/>
  <c r="D59" i="1"/>
  <c r="F59" i="1" s="1"/>
  <c r="K59" i="1" s="1"/>
  <c r="D58" i="1"/>
  <c r="F58" i="1" s="1"/>
  <c r="K58" i="1" s="1"/>
  <c r="D57" i="1"/>
  <c r="F57" i="1" s="1"/>
  <c r="K57" i="1" s="1"/>
  <c r="D56" i="1"/>
  <c r="F56" i="1" s="1"/>
  <c r="K56" i="1" s="1"/>
  <c r="D55" i="1"/>
  <c r="F55" i="1" s="1"/>
  <c r="K55" i="1" s="1"/>
  <c r="D54" i="1"/>
  <c r="F54" i="1" s="1"/>
  <c r="K54" i="1" s="1"/>
  <c r="D53" i="1"/>
  <c r="F53" i="1" s="1"/>
  <c r="K53" i="1" s="1"/>
  <c r="D52" i="1"/>
  <c r="F52" i="1" s="1"/>
  <c r="K52" i="1" s="1"/>
  <c r="D51" i="1"/>
  <c r="F51" i="1" s="1"/>
  <c r="K51" i="1" s="1"/>
  <c r="D50" i="1"/>
  <c r="F50" i="1" s="1"/>
  <c r="K50" i="1" s="1"/>
  <c r="D49" i="1"/>
  <c r="F49" i="1" s="1"/>
  <c r="K49" i="1" s="1"/>
  <c r="D48" i="1"/>
  <c r="F48" i="1" s="1"/>
  <c r="K48" i="1" s="1"/>
  <c r="D47" i="1"/>
  <c r="F47" i="1" s="1"/>
  <c r="K47" i="1" s="1"/>
  <c r="D46" i="1"/>
  <c r="F46" i="1" s="1"/>
  <c r="K46" i="1" s="1"/>
  <c r="D45" i="1"/>
  <c r="F45" i="1" s="1"/>
  <c r="K45" i="1" s="1"/>
  <c r="D44" i="1"/>
  <c r="F44" i="1" s="1"/>
  <c r="K44" i="1" s="1"/>
  <c r="D43" i="1"/>
  <c r="F43" i="1" s="1"/>
  <c r="K43" i="1" s="1"/>
  <c r="D42" i="1"/>
  <c r="F42" i="1" s="1"/>
  <c r="K42" i="1" s="1"/>
  <c r="D41" i="1"/>
  <c r="F41" i="1" s="1"/>
  <c r="K41" i="1" s="1"/>
  <c r="D40" i="1"/>
  <c r="F40" i="1" s="1"/>
  <c r="K40" i="1" s="1"/>
  <c r="D39" i="1"/>
  <c r="F39" i="1" s="1"/>
  <c r="K39" i="1" s="1"/>
  <c r="D38" i="1"/>
  <c r="F38" i="1" s="1"/>
  <c r="K38" i="1" s="1"/>
  <c r="D37" i="1"/>
  <c r="F37" i="1" s="1"/>
  <c r="K37" i="1" s="1"/>
  <c r="D36" i="1"/>
  <c r="F36" i="1" s="1"/>
  <c r="K36" i="1" s="1"/>
  <c r="D35" i="1"/>
  <c r="F35" i="1" s="1"/>
  <c r="K35" i="1" s="1"/>
  <c r="D34" i="1"/>
  <c r="F34" i="1" s="1"/>
  <c r="K34" i="1" s="1"/>
  <c r="D33" i="1"/>
  <c r="F33" i="1" s="1"/>
  <c r="K33" i="1" s="1"/>
  <c r="D32" i="1"/>
  <c r="F32" i="1" s="1"/>
  <c r="K32" i="1" s="1"/>
  <c r="D31" i="1"/>
  <c r="F31" i="1" s="1"/>
  <c r="K31" i="1" s="1"/>
  <c r="D30" i="1"/>
  <c r="F30" i="1" s="1"/>
  <c r="K30" i="1" s="1"/>
  <c r="D29" i="1"/>
  <c r="F29" i="1" s="1"/>
  <c r="K29" i="1" s="1"/>
  <c r="D28" i="1"/>
  <c r="F28" i="1" s="1"/>
  <c r="K28" i="1" s="1"/>
  <c r="D27" i="1"/>
  <c r="F27" i="1" s="1"/>
  <c r="K27" i="1" s="1"/>
  <c r="D26" i="1"/>
  <c r="F26" i="1" s="1"/>
  <c r="K26" i="1" s="1"/>
  <c r="D25" i="1"/>
  <c r="F25" i="1" s="1"/>
  <c r="K25" i="1" s="1"/>
  <c r="D24" i="1"/>
  <c r="F24" i="1" s="1"/>
  <c r="K24" i="1" s="1"/>
  <c r="D23" i="1"/>
  <c r="F23" i="1" s="1"/>
  <c r="K23" i="1" s="1"/>
  <c r="D22" i="1"/>
  <c r="F22" i="1" s="1"/>
  <c r="K22" i="1" s="1"/>
  <c r="D21" i="1"/>
  <c r="F21" i="1" s="1"/>
  <c r="K21" i="1" s="1"/>
  <c r="D20" i="1"/>
  <c r="F20" i="1" s="1"/>
  <c r="K20" i="1" s="1"/>
  <c r="D19" i="1"/>
  <c r="F19" i="1" s="1"/>
  <c r="K19" i="1" s="1"/>
  <c r="D18" i="1"/>
  <c r="F18" i="1" s="1"/>
  <c r="K18" i="1" s="1"/>
  <c r="D17" i="1"/>
  <c r="F17" i="1" s="1"/>
  <c r="K17" i="1" s="1"/>
  <c r="D16" i="1"/>
  <c r="F16" i="1" s="1"/>
  <c r="K16" i="1" s="1"/>
</calcChain>
</file>

<file path=xl/sharedStrings.xml><?xml version="1.0" encoding="utf-8"?>
<sst xmlns="http://schemas.openxmlformats.org/spreadsheetml/2006/main" count="127" uniqueCount="115">
  <si>
    <t>(Col 1)</t>
  </si>
  <si>
    <t>(Col 2)</t>
  </si>
  <si>
    <t>(Col 3)</t>
  </si>
  <si>
    <t>(Col 4)</t>
  </si>
  <si>
    <t>(Col 5)</t>
  </si>
  <si>
    <t>TOTAL</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</si>
  <si>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</si>
  <si>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</si>
  <si>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</si>
  <si>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</si>
  <si>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</si>
  <si>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</si>
  <si>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</si>
  <si>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</si>
  <si>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</si>
  <si>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</si>
  <si>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</si>
  <si>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</si>
  <si>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</si>
  <si>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</si>
  <si>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</si>
  <si>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</si>
  <si>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</si>
  <si>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</si>
  <si>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</si>
  <si>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</si>
  <si>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</si>
  <si>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</si>
  <si>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</si>
  <si>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</si>
  <si>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</si>
  <si>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</si>
  <si>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</si>
  <si>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</si>
  <si>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</si>
  <si>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</si>
  <si>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</si>
  <si>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</si>
  <si>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</si>
  <si>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</si>
  <si>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</si>
  <si>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</si>
  <si>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</si>
  <si>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</si>
  <si>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</si>
  <si>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</si>
  <si>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</si>
  <si>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</si>
  <si>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</si>
  <si>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</si>
  <si>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</si>
  <si>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</si>
  <si>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</si>
  <si>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</si>
  <si>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</si>
  <si>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</si>
  <si>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</si>
  <si>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DISTRICT OF COLUMBIA</t>
  </si>
  <si>
    <t>ALLOCATION</t>
  </si>
  <si>
    <t>(Col 6)</t>
  </si>
  <si>
    <t>STATE</t>
  </si>
  <si>
    <t>TITLE I, PART A</t>
  </si>
  <si>
    <t>FY 2016</t>
  </si>
  <si>
    <t>4 PERCENT</t>
  </si>
  <si>
    <t>OF FY 2016</t>
  </si>
  <si>
    <t>GRANTS (SIG)</t>
  </si>
  <si>
    <t>STATE ADMINISTRATION</t>
  </si>
  <si>
    <t xml:space="preserve">(GREATER OF 1 PERCENT OF </t>
  </si>
  <si>
    <t>DIRECT STUDENT SERVICES</t>
  </si>
  <si>
    <t xml:space="preserve">RESERVATION FOR </t>
  </si>
  <si>
    <t>MAXIMUM OPTIONAL</t>
  </si>
  <si>
    <t>ALLOCATIONS TO LEAS</t>
  </si>
  <si>
    <t>TITLE I PART A</t>
  </si>
  <si>
    <t>(Col 7)</t>
  </si>
  <si>
    <t>(Col 8)</t>
  </si>
  <si>
    <t>(Col 1 multiplied by 0.03)</t>
  </si>
  <si>
    <t xml:space="preserve"> Col 6 minus Col 7)</t>
  </si>
  <si>
    <t>(Col 1 minus Col 4 minus</t>
  </si>
  <si>
    <t>OF TOTAL ALLOCATION)</t>
  </si>
  <si>
    <t xml:space="preserve">  (SECTION 1003(A)) (UP TO 3 PERCENT </t>
  </si>
  <si>
    <t>BASE AMOUNT</t>
  </si>
  <si>
    <t>ADMINISTRATIVE</t>
  </si>
  <si>
    <t>or Col 2 plus Col 3)</t>
  </si>
  <si>
    <t xml:space="preserve">(Greater of Col 1 multiplied by 0.07 </t>
  </si>
  <si>
    <t>FY 2016 SCHOOL</t>
  </si>
  <si>
    <t>IMPROVEMENT</t>
  </si>
  <si>
    <r>
      <t>ALLOCATION</t>
    </r>
    <r>
      <rPr>
        <vertAlign val="superscript"/>
        <sz val="10"/>
        <rFont val="Arial"/>
        <family val="2"/>
      </rPr>
      <t>1</t>
    </r>
  </si>
  <si>
    <r>
      <rPr>
        <vertAlign val="superscript"/>
        <sz val="9"/>
        <rFont val="Arial"/>
        <family val="2"/>
      </rPr>
      <t>1</t>
    </r>
    <r>
      <rPr>
        <sz val="9"/>
        <rFont val="Arial"/>
        <family val="2"/>
      </rPr>
      <t xml:space="preserve"> If a State was unable to reserve the full four percent from its FY 2016 allocation due to the special rule in section 1003(e) of the Elementary and Secondary Education Act, as amended by the No Child Left Behind Act, </t>
    </r>
  </si>
  <si>
    <t>(From Title I, Part A</t>
  </si>
  <si>
    <t>column of Title I</t>
  </si>
  <si>
    <t>administrative base</t>
  </si>
  <si>
    <t>table)</t>
  </si>
  <si>
    <t>h</t>
  </si>
  <si>
    <t>TITLE I, PARTS A, C, D</t>
  </si>
  <si>
    <t>(From Total</t>
  </si>
  <si>
    <t>MAXIMUM RESERVATION</t>
  </si>
  <si>
    <t>FROM TITLE I, PART A FOR</t>
  </si>
  <si>
    <t xml:space="preserve">(Col 5 multiplied by 0.01 </t>
  </si>
  <si>
    <t>ADMINISTRATIVE BASE OR $400,000)</t>
  </si>
  <si>
    <r>
      <t>(or $400,000)</t>
    </r>
    <r>
      <rPr>
        <i/>
        <u/>
        <vertAlign val="superscript"/>
        <sz val="9"/>
        <color theme="0"/>
        <rFont val="Arial"/>
        <family val="2"/>
      </rPr>
      <t>3</t>
    </r>
  </si>
  <si>
    <t>OR THE SUM OF ITS FY 2016 SECTION 1003(a)</t>
  </si>
  <si>
    <t>RESERVATION (GENERALLY, THE GREATER OF</t>
  </si>
  <si>
    <t xml:space="preserve"> RESERVATION AND FY 2016 SIG ALLOCATION,</t>
  </si>
  <si>
    <r>
      <t>CONSISTENT WITH SPECIAL RULE IN SECTION 1003(h))</t>
    </r>
    <r>
      <rPr>
        <b/>
        <vertAlign val="superscript"/>
        <sz val="10"/>
        <color theme="0"/>
        <rFont val="Arial"/>
        <family val="2"/>
      </rPr>
      <t>2</t>
    </r>
  </si>
  <si>
    <t>REMAINING FOR</t>
  </si>
  <si>
    <t>MINIMUM AMOUNT</t>
  </si>
  <si>
    <r>
      <rPr>
        <vertAlign val="superscript"/>
        <sz val="9"/>
        <rFont val="Arial"/>
        <family val="2"/>
      </rPr>
      <t>3</t>
    </r>
    <r>
      <rPr>
        <sz val="9"/>
        <rFont val="Arial"/>
        <family val="2"/>
      </rPr>
      <t xml:space="preserve"> A State in which 1 percent of its administrative base allocations for Parts A, C, and D of Title I is less than $400,000 may reserve a maximum of $400,000 proportionately from Parts A, C, and D, or may reserve the entire amount to administer Parts A, C, and D from Part A. </t>
    </r>
  </si>
  <si>
    <r>
      <rPr>
        <vertAlign val="superscript"/>
        <sz val="9"/>
        <rFont val="Arial"/>
        <family val="2"/>
      </rPr>
      <t>2</t>
    </r>
    <r>
      <rPr>
        <sz val="9"/>
        <rFont val="Arial"/>
        <family val="2"/>
      </rPr>
      <t>See explanation of the section 1003(h) special rule under the school improvement heading on pages 2-3 of the State notification letter.</t>
    </r>
  </si>
  <si>
    <r>
      <t xml:space="preserve">PRELIMINARY FISCAL YEAR 2019 TITLE I, PART A STATE RESERVATIONS TABLE FOR SCHOOL YEAR 2019-2020 </t>
    </r>
    <r>
      <rPr>
        <sz val="12"/>
        <rFont val="Arial"/>
        <family val="2"/>
      </rPr>
      <t>(BASED ON THE DEPARTMENT OF DEFENSE AND LABOR, HEALTH AND HUMAN SERVICES, AND EDUCATION APPROPRIATIONS ACT, 2019 AND CONTINUING APPROPRIATIONS ACT, 2019)</t>
    </r>
  </si>
  <si>
    <t>PRELIMINARY</t>
  </si>
  <si>
    <t>FY 2019 TOTAL</t>
  </si>
  <si>
    <t>PRELIMINARY FY 2019</t>
  </si>
  <si>
    <t>the State will need replace the Col 2 amount with the amount it actually reserved in order for the FY 2019 section 1003(a) reservation amount in Col 4 to calculate correctly..</t>
  </si>
  <si>
    <t>FY 2019 SECTION 1003(a) SCHOOL IMPROVEMENT</t>
  </si>
  <si>
    <t xml:space="preserve"> 7 PERCENT OF THE STATE'S FY 2019 ALLOCATION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</si>
</sst>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3" formatCode="_(* #,##0.00_);_(* \(#,##0.00\);_(* &quot;-&quot;??_);_(@_)"/>
  </numFmts>
  <fonts count="21" x14ac:knownFonts="1">
    <font>
      <sz val="10"/>
      <name val="Arial"/>
    </font>
    <font>
      <sz val="10"/>
      <name val="Arial"/>
      <family val="2"/>
    </font>
    <font>
      <b/>
      <sz val="12"/>
      <name val="Arial"/>
      <family val="2"/>
    </font>
    <font>
      <sz val="8"/>
      <name val="Arial"/>
      <family val="2"/>
    </font>
    <font>
      <sz val="10"/>
      <name val="Arial"/>
      <family val="2"/>
    </font>
    <font>
      <b/>
      <sz val="10"/>
      <name val="Arial"/>
      <family val="2"/>
    </font>
    <font>
      <sz val="10"/>
      <name val="Arial"/>
      <family val="2"/>
    </font>
    <font>
      <sz val="10"/>
      <name val="Arial"/>
      <family val="2"/>
    </font>
    <font>
      <i/>
      <sz val="9"/>
      <name val="Arial"/>
      <family val="2"/>
    </font>
    <font>
      <i/>
      <u/>
      <sz val="9"/>
      <name val="Arial"/>
      <family val="2"/>
    </font>
    <font>
      <sz val="9"/>
      <name val="Arial"/>
      <family val="2"/>
    </font>
    <font>
      <vertAlign val="superscript"/>
      <sz val="10"/>
      <name val="Arial"/>
      <family val="2"/>
    </font>
    <font>
      <vertAlign val="superscript"/>
      <sz val="9"/>
      <name val="Arial"/>
      <family val="2"/>
    </font>
    <font>
      <b/>
      <i/>
      <sz val="10"/>
      <color theme="0"/>
      <name val="Arial"/>
      <family val="2"/>
    </font>
    <font>
      <b/>
      <sz val="10"/>
      <color theme="0"/>
      <name val="Arial"/>
      <family val="2"/>
    </font>
    <font>
      <i/>
      <sz val="9"/>
      <color theme="0"/>
      <name val="Arial"/>
      <family val="2"/>
    </font>
    <font>
      <i/>
      <u/>
      <sz val="9"/>
      <color theme="0"/>
      <name val="Arial"/>
      <family val="2"/>
    </font>
    <font>
      <sz val="10"/>
      <color theme="0"/>
      <name val="Arial"/>
      <family val="2"/>
    </font>
    <font>
      <i/>
      <u/>
      <vertAlign val="superscript"/>
      <sz val="9"/>
      <color theme="0"/>
      <name val="Arial"/>
      <family val="2"/>
    </font>
    <font>
      <b/>
      <vertAlign val="superscript"/>
      <sz val="10"/>
      <color theme="0"/>
      <name val="Arial"/>
      <family val="2"/>
    </font>
    <font>
      <sz val="12"/>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style="thin">
        <color auto="1"/>
      </top>
      <bottom/>
      <diagonal/>
    </border>
  </borders>
  <cellStyleXfs count="8">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7" fillId="0" borderId="0" applyFont="0" applyFill="0" applyBorder="0" applyAlignment="0" applyProtection="0"/>
  </cellStyleXfs>
  <cellXfs count="37">
    <xf numFmtId="0" fontId="0" fillId="0" borderId="0" xfId="0"/>
    <xf numFmtId="3" fontId="0" fillId="0" borderId="0" xfId="0" applyNumberFormat="1" applyAlignment="1"/>
    <xf numFmtId="3" fontId="0" fillId="0" borderId="0" xfId="0" applyNumberFormat="1"/>
    <xf numFmtId="0" fontId="3" fillId="0" borderId="0" xfId="0" quotePrefix="1" applyFont="1" applyAlignment="1">
      <alignment horizontal="left"/>
    </xf>
    <xf numFmtId="3" fontId="4" fillId="0" borderId="0" xfId="0" applyNumberFormat="1" applyFont="1" applyAlignment="1">
      <alignment horizontal="center"/>
    </xf>
    <xf numFmtId="3" fontId="4" fillId="0" borderId="0" xfId="0" applyNumberFormat="1" applyFont="1"/>
    <xf numFmtId="0" fontId="4" fillId="0" borderId="0" xfId="0" applyFont="1"/>
    <xf numFmtId="3" fontId="4" fillId="0" borderId="0" xfId="0" applyNumberFormat="1" applyFont="1" applyAlignment="1"/>
    <xf numFmtId="14" fontId="4" fillId="0" borderId="0" xfId="0" applyNumberFormat="1" applyFont="1" applyAlignment="1">
      <alignment horizontal="right"/>
    </xf>
    <xf numFmtId="14" fontId="4" fillId="0" borderId="0" xfId="0" applyNumberFormat="1" applyFont="1"/>
    <xf numFmtId="6" fontId="0" fillId="0" borderId="0" xfId="0" applyNumberFormat="1"/>
    <xf numFmtId="0" fontId="0" fillId="0" borderId="0" xfId="0"/>
    <xf numFmtId="3" fontId="7" fillId="0" borderId="0" xfId="0" applyNumberFormat="1" applyFont="1"/>
    <xf numFmtId="3" fontId="1" fillId="0" borderId="0" xfId="0" applyNumberFormat="1" applyFont="1" applyAlignment="1">
      <alignment horizontal="center"/>
    </xf>
    <xf numFmtId="0" fontId="1" fillId="0" borderId="0" xfId="0" applyFont="1"/>
    <xf numFmtId="0" fontId="5" fillId="0" borderId="0" xfId="0" applyFont="1"/>
    <xf numFmtId="3" fontId="4" fillId="0" borderId="0" xfId="0" applyNumberFormat="1" applyFont="1" applyBorder="1" applyAlignment="1">
      <alignment horizontal="center"/>
    </xf>
    <xf numFmtId="0" fontId="0" fillId="0" borderId="2" xfId="0" applyBorder="1"/>
    <xf numFmtId="3" fontId="5" fillId="0" borderId="0" xfId="0" quotePrefix="1" applyNumberFormat="1" applyFont="1" applyBorder="1" applyAlignment="1">
      <alignment horizontal="left"/>
    </xf>
    <xf numFmtId="3" fontId="5" fillId="0" borderId="0" xfId="0" applyNumberFormat="1" applyFont="1" applyAlignment="1"/>
    <xf numFmtId="3" fontId="5" fillId="0" borderId="0" xfId="0" applyNumberFormat="1"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0" fillId="0" borderId="0" xfId="0" quotePrefix="1" applyFont="1" applyAlignment="1">
      <alignment horizontal="left"/>
    </xf>
    <xf numFmtId="0" fontId="10" fillId="0" borderId="0" xfId="0" applyFont="1"/>
    <xf numFmtId="3" fontId="8" fillId="0" borderId="0" xfId="0" applyNumberFormat="1" applyFont="1" applyAlignment="1">
      <alignment horizontal="center"/>
    </xf>
    <xf numFmtId="3" fontId="14" fillId="2" borderId="0" xfId="0" applyNumberFormat="1" applyFont="1" applyFill="1" applyAlignment="1">
      <alignment horizontal="center"/>
    </xf>
    <xf numFmtId="0" fontId="14" fillId="2" borderId="0" xfId="0" applyFont="1" applyFill="1" applyAlignment="1">
      <alignment horizontal="center"/>
    </xf>
    <xf numFmtId="0" fontId="14" fillId="2" borderId="0" xfId="0" applyFont="1" applyFill="1"/>
    <xf numFmtId="0" fontId="15" fillId="2" borderId="0" xfId="0" applyFont="1" applyFill="1" applyAlignment="1">
      <alignment horizontal="center"/>
    </xf>
    <xf numFmtId="0" fontId="16"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applyBorder="1" applyAlignment="1">
      <alignment horizontal="center"/>
    </xf>
    <xf numFmtId="0" fontId="17" fillId="2" borderId="0" xfId="0" applyFont="1" applyFill="1"/>
    <xf numFmtId="0" fontId="1" fillId="0" borderId="0" xfId="0" applyFont="1" applyAlignment="1">
      <alignment horizontal="left"/>
    </xf>
    <xf numFmtId="3" fontId="4" fillId="0" borderId="1" xfId="0" applyNumberFormat="1" applyFont="1" applyBorder="1" applyAlignment="1">
      <alignment horizontal="center"/>
    </xf>
    <xf numFmtId="3" fontId="2" fillId="0" borderId="0" xfId="0" applyNumberFormat="1" applyFont="1" applyAlignment="1">
      <alignment horizontal="center" wrapText="1"/>
    </xf>
  </cellXfs>
  <cellStyles count="8">
    <cellStyle name="Comma 2" xfId="7"/>
    <cellStyle name="Normal" xfId="0" builtinId="0"/>
    <cellStyle name="Normal 2" xfId="1"/>
    <cellStyle name="Normal 2 2" xfId="4"/>
    <cellStyle name="Normal 3" xfId="2"/>
    <cellStyle name="Normal 3 2" xfId="5"/>
    <cellStyle name="Normal 4" xfId="3"/>
    <cellStyle name="Normal 4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3"/>
  <sheetViews>
    <sheetView tabSelected="1" workbookViewId="0">
      <selection activeCell="B16" sqref="B16"/>
    </sheetView>
  </sheetViews>
  <sheetFormatPr defaultRowHeight="12.75" x14ac:dyDescent="0.2"/>
  <cols>
    <col min="1" max="1" width="32.7109375" bestFit="1" customWidth="1"/>
    <col min="2" max="2" width="16.140625" customWidth="1"/>
    <col min="3" max="3" width="19.85546875" style="11" hidden="1" customWidth="1"/>
    <col min="4" max="4" width="13.85546875" style="11" bestFit="1" customWidth="1"/>
    <col min="5" max="5" width="16.42578125" style="11" bestFit="1" customWidth="1"/>
    <col min="6" max="6" width="52.42578125" style="11" bestFit="1" customWidth="1"/>
    <col min="7" max="7" width="24.42578125" style="11" hidden="1" customWidth="1"/>
    <col min="8" max="8" width="21.42578125" style="11" bestFit="1" customWidth="1"/>
    <col min="9" max="9" width="35.140625" bestFit="1" customWidth="1"/>
    <col min="10" max="10" width="37.42578125" bestFit="1" customWidth="1"/>
    <col min="11" max="11" width="24.5703125" bestFit="1" customWidth="1"/>
    <col min="13" max="13" width="11.7109375" bestFit="1" customWidth="1"/>
    <col min="15" max="15" width="11.7109375" bestFit="1" customWidth="1"/>
  </cols>
  <sheetData>
    <row r="1" spans="1:13" ht="47.25" customHeight="1" x14ac:dyDescent="0.25">
      <c r="A1" s="36" t="s">
        <v>108</v>
      </c>
      <c r="B1" s="36"/>
      <c r="C1" s="36"/>
      <c r="D1" s="36"/>
      <c r="E1" s="36"/>
      <c r="F1" s="36"/>
      <c r="G1" s="36"/>
      <c r="H1" s="36"/>
      <c r="I1" s="36"/>
      <c r="J1" s="36"/>
      <c r="K1" s="36"/>
    </row>
    <row r="2" spans="1:13" x14ac:dyDescent="0.2">
      <c r="A2" s="3"/>
      <c r="B2" s="1"/>
      <c r="C2" s="1"/>
      <c r="D2" s="1"/>
      <c r="E2" s="1"/>
      <c r="F2" s="1"/>
      <c r="G2" s="1"/>
      <c r="H2" s="1"/>
      <c r="J2" s="2"/>
    </row>
    <row r="3" spans="1:13" x14ac:dyDescent="0.2">
      <c r="A3" s="8"/>
      <c r="B3" s="1"/>
      <c r="C3" s="1"/>
      <c r="D3" s="1"/>
      <c r="E3" s="1"/>
      <c r="F3" s="1"/>
      <c r="G3" s="1"/>
      <c r="H3" s="1"/>
      <c r="I3" s="2"/>
      <c r="J3" s="2"/>
    </row>
    <row r="4" spans="1:13" x14ac:dyDescent="0.2">
      <c r="B4" s="4" t="s">
        <v>0</v>
      </c>
      <c r="C4" s="13" t="s">
        <v>92</v>
      </c>
      <c r="D4" s="13" t="s">
        <v>1</v>
      </c>
      <c r="E4" s="13" t="s">
        <v>2</v>
      </c>
      <c r="F4" s="13" t="s">
        <v>3</v>
      </c>
      <c r="G4" s="13" t="s">
        <v>92</v>
      </c>
      <c r="H4" s="13" t="s">
        <v>4</v>
      </c>
      <c r="I4" s="13" t="s">
        <v>59</v>
      </c>
      <c r="J4" s="13" t="s">
        <v>73</v>
      </c>
      <c r="K4" s="13" t="s">
        <v>74</v>
      </c>
    </row>
    <row r="5" spans="1:13" x14ac:dyDescent="0.2">
      <c r="B5" s="7"/>
      <c r="C5" s="7"/>
      <c r="D5" s="7"/>
      <c r="E5" s="7"/>
      <c r="F5" s="7"/>
      <c r="G5" s="7"/>
      <c r="H5" s="7"/>
      <c r="I5" s="5"/>
      <c r="J5" s="5"/>
    </row>
    <row r="6" spans="1:13" x14ac:dyDescent="0.2">
      <c r="B6" s="35"/>
      <c r="C6" s="35"/>
      <c r="D6" s="35"/>
      <c r="E6" s="35"/>
      <c r="F6" s="35"/>
      <c r="G6" s="35"/>
      <c r="H6" s="35"/>
      <c r="I6" s="35"/>
      <c r="J6" s="35"/>
    </row>
    <row r="7" spans="1:13" s="11" customFormat="1" x14ac:dyDescent="0.2">
      <c r="B7" s="16"/>
      <c r="C7" s="16"/>
      <c r="D7" s="16"/>
      <c r="E7" s="16"/>
      <c r="F7" s="26" t="s">
        <v>113</v>
      </c>
      <c r="G7" s="21" t="s">
        <v>111</v>
      </c>
      <c r="H7" s="21" t="s">
        <v>111</v>
      </c>
      <c r="I7" s="16"/>
      <c r="J7" s="16"/>
      <c r="K7" s="17"/>
    </row>
    <row r="8" spans="1:13" x14ac:dyDescent="0.2">
      <c r="A8" s="9"/>
      <c r="B8" s="18"/>
      <c r="C8" s="18"/>
      <c r="D8" s="18"/>
      <c r="E8" s="18"/>
      <c r="F8" s="27" t="s">
        <v>101</v>
      </c>
      <c r="G8" s="21" t="s">
        <v>93</v>
      </c>
      <c r="H8" s="21" t="s">
        <v>61</v>
      </c>
      <c r="I8" s="31" t="s">
        <v>95</v>
      </c>
      <c r="J8" s="32"/>
      <c r="K8" s="33"/>
    </row>
    <row r="9" spans="1:13" x14ac:dyDescent="0.2">
      <c r="A9" s="6"/>
      <c r="B9" s="20"/>
      <c r="C9" s="13"/>
      <c r="D9" s="19"/>
      <c r="E9" s="13"/>
      <c r="F9" s="28" t="s">
        <v>114</v>
      </c>
      <c r="G9" s="20" t="s">
        <v>81</v>
      </c>
      <c r="H9" s="20" t="s">
        <v>81</v>
      </c>
      <c r="I9" s="26" t="s">
        <v>96</v>
      </c>
      <c r="J9" s="31" t="s">
        <v>70</v>
      </c>
      <c r="K9" s="32" t="s">
        <v>105</v>
      </c>
    </row>
    <row r="10" spans="1:13" x14ac:dyDescent="0.2">
      <c r="A10" s="6"/>
      <c r="B10" s="21" t="s">
        <v>109</v>
      </c>
      <c r="C10" s="21" t="s">
        <v>62</v>
      </c>
      <c r="D10" s="21" t="s">
        <v>62</v>
      </c>
      <c r="E10" s="21" t="s">
        <v>84</v>
      </c>
      <c r="F10" s="26" t="s">
        <v>100</v>
      </c>
      <c r="G10" s="20" t="s">
        <v>80</v>
      </c>
      <c r="H10" s="20" t="s">
        <v>80</v>
      </c>
      <c r="I10" s="27" t="s">
        <v>66</v>
      </c>
      <c r="J10" s="26" t="s">
        <v>69</v>
      </c>
      <c r="K10" s="26" t="s">
        <v>104</v>
      </c>
    </row>
    <row r="11" spans="1:13" s="11" customFormat="1" x14ac:dyDescent="0.2">
      <c r="A11" s="6"/>
      <c r="B11" s="20" t="s">
        <v>110</v>
      </c>
      <c r="C11" s="20" t="s">
        <v>5</v>
      </c>
      <c r="D11" s="20" t="s">
        <v>63</v>
      </c>
      <c r="E11" s="20" t="s">
        <v>85</v>
      </c>
      <c r="F11" s="26" t="s">
        <v>102</v>
      </c>
      <c r="G11" s="25" t="s">
        <v>94</v>
      </c>
      <c r="H11" s="25" t="s">
        <v>88</v>
      </c>
      <c r="I11" s="26" t="s">
        <v>67</v>
      </c>
      <c r="J11" s="27" t="s">
        <v>68</v>
      </c>
      <c r="K11" s="26" t="s">
        <v>72</v>
      </c>
    </row>
    <row r="12" spans="1:13" s="11" customFormat="1" ht="14.25" x14ac:dyDescent="0.2">
      <c r="A12" s="6"/>
      <c r="B12" s="15" t="s">
        <v>61</v>
      </c>
      <c r="C12" s="21" t="s">
        <v>61</v>
      </c>
      <c r="D12" s="21" t="s">
        <v>64</v>
      </c>
      <c r="E12" s="21" t="s">
        <v>65</v>
      </c>
      <c r="F12" s="26" t="s">
        <v>103</v>
      </c>
      <c r="G12" s="25" t="s">
        <v>89</v>
      </c>
      <c r="H12" s="25" t="s">
        <v>89</v>
      </c>
      <c r="I12" s="27" t="s">
        <v>98</v>
      </c>
      <c r="J12" s="26" t="s">
        <v>79</v>
      </c>
      <c r="K12" s="27" t="s">
        <v>71</v>
      </c>
    </row>
    <row r="13" spans="1:13" ht="14.25" x14ac:dyDescent="0.2">
      <c r="A13" s="6"/>
      <c r="B13" s="20" t="s">
        <v>58</v>
      </c>
      <c r="C13" s="20" t="s">
        <v>58</v>
      </c>
      <c r="D13" s="20" t="s">
        <v>86</v>
      </c>
      <c r="E13" s="20" t="s">
        <v>58</v>
      </c>
      <c r="F13" s="29" t="s">
        <v>83</v>
      </c>
      <c r="G13" s="25" t="s">
        <v>90</v>
      </c>
      <c r="H13" s="25" t="s">
        <v>90</v>
      </c>
      <c r="I13" s="29" t="s">
        <v>97</v>
      </c>
      <c r="J13" s="27" t="s">
        <v>78</v>
      </c>
      <c r="K13" s="29" t="s">
        <v>77</v>
      </c>
    </row>
    <row r="14" spans="1:13" s="11" customFormat="1" ht="13.5" x14ac:dyDescent="0.2">
      <c r="A14" s="15" t="s">
        <v>60</v>
      </c>
      <c r="B14" s="13"/>
      <c r="C14" s="13"/>
      <c r="D14" s="22"/>
      <c r="F14" s="30" t="s">
        <v>82</v>
      </c>
      <c r="G14" s="25" t="s">
        <v>91</v>
      </c>
      <c r="H14" s="25" t="s">
        <v>91</v>
      </c>
      <c r="I14" s="30" t="s">
        <v>99</v>
      </c>
      <c r="J14" s="30" t="s">
        <v>75</v>
      </c>
      <c r="K14" s="30" t="s">
        <v>76</v>
      </c>
    </row>
    <row r="15" spans="1:13" x14ac:dyDescent="0.2">
      <c r="A15" s="6"/>
      <c r="B15" s="7"/>
      <c r="C15" s="7"/>
      <c r="D15" s="7"/>
      <c r="E15" s="7"/>
      <c r="F15" s="7"/>
      <c r="G15" s="7"/>
      <c r="H15" s="7"/>
      <c r="I15" s="7"/>
      <c r="J15" s="7"/>
    </row>
    <row r="16" spans="1:13" x14ac:dyDescent="0.2">
      <c r="A16" s="6" t="s">
        <v>6</v>
      </c>
      <c r="B16" s="2">
        <v>256287106</v>
      </c>
      <c r="C16" s="12">
        <v>237845292</v>
      </c>
      <c r="D16" s="12">
        <f>ROUNDUP(C16*0.04,0)</f>
        <v>9513812</v>
      </c>
      <c r="E16" s="12">
        <v>6998854</v>
      </c>
      <c r="F16" s="12">
        <f t="shared" ref="F16:F47" si="0">MAX(ROUNDUP(B16*0.07,0),SUM(D16,E16))</f>
        <v>17940098</v>
      </c>
      <c r="G16" s="12">
        <v>222140095</v>
      </c>
      <c r="H16" s="12">
        <v>220099893</v>
      </c>
      <c r="I16" s="12">
        <f>IF(G16*0.01&gt;400000,ROUNDDOWN(H16*0.01,0),400000)</f>
        <v>2200998</v>
      </c>
      <c r="J16" s="12">
        <f t="shared" ref="J16:J47" si="1">ROUNDDOWN(B16*0.03,0)</f>
        <v>7688613</v>
      </c>
      <c r="K16" s="2">
        <f t="shared" ref="K16:K47" si="2">B16-F16-I16-J16</f>
        <v>228457397</v>
      </c>
      <c r="M16" s="2"/>
    </row>
    <row r="17" spans="1:13" x14ac:dyDescent="0.2">
      <c r="A17" s="6" t="s">
        <v>7</v>
      </c>
      <c r="B17" s="2">
        <v>45668553</v>
      </c>
      <c r="C17" s="12">
        <v>41703872</v>
      </c>
      <c r="D17" s="12">
        <f t="shared" ref="D17:D67" si="3">ROUNDUP(C17*0.04,0)</f>
        <v>1668155</v>
      </c>
      <c r="E17" s="12">
        <v>1425746</v>
      </c>
      <c r="F17" s="12">
        <f t="shared" si="0"/>
        <v>3196799</v>
      </c>
      <c r="G17" s="12">
        <v>54549820</v>
      </c>
      <c r="H17" s="12">
        <v>40966464</v>
      </c>
      <c r="I17" s="12">
        <f t="shared" ref="I17:I67" si="4">IF(G17*0.01&gt;400000,ROUNDDOWN(H17*0.01,0),400000)</f>
        <v>409664</v>
      </c>
      <c r="J17" s="12">
        <f t="shared" si="1"/>
        <v>1370056</v>
      </c>
      <c r="K17" s="2">
        <f t="shared" si="2"/>
        <v>40692034</v>
      </c>
      <c r="M17" s="2"/>
    </row>
    <row r="18" spans="1:13" x14ac:dyDescent="0.2">
      <c r="A18" s="6" t="s">
        <v>8</v>
      </c>
      <c r="B18" s="2">
        <v>339921860</v>
      </c>
      <c r="C18" s="12">
        <v>333847630</v>
      </c>
      <c r="D18" s="12">
        <f t="shared" si="3"/>
        <v>13353906</v>
      </c>
      <c r="E18" s="12">
        <v>9812861</v>
      </c>
      <c r="F18" s="12">
        <f t="shared" si="0"/>
        <v>23794531</v>
      </c>
      <c r="G18" s="12">
        <v>314347461</v>
      </c>
      <c r="H18" s="12">
        <v>306518858</v>
      </c>
      <c r="I18" s="12">
        <f t="shared" si="4"/>
        <v>3065188</v>
      </c>
      <c r="J18" s="12">
        <f t="shared" si="1"/>
        <v>10197655</v>
      </c>
      <c r="K18" s="2">
        <f t="shared" si="2"/>
        <v>302864486</v>
      </c>
      <c r="M18" s="2"/>
    </row>
    <row r="19" spans="1:13" x14ac:dyDescent="0.2">
      <c r="A19" s="6" t="s">
        <v>9</v>
      </c>
      <c r="B19" s="2">
        <v>157383304</v>
      </c>
      <c r="C19" s="12">
        <v>156673472</v>
      </c>
      <c r="D19" s="12">
        <f t="shared" si="3"/>
        <v>6266939</v>
      </c>
      <c r="E19" s="12">
        <v>4659283</v>
      </c>
      <c r="F19" s="12">
        <f t="shared" si="0"/>
        <v>11016832</v>
      </c>
      <c r="G19" s="12">
        <v>142259354</v>
      </c>
      <c r="H19" s="12">
        <v>137828619</v>
      </c>
      <c r="I19" s="12">
        <f t="shared" si="4"/>
        <v>1378286</v>
      </c>
      <c r="J19" s="12">
        <f t="shared" si="1"/>
        <v>4721499</v>
      </c>
      <c r="K19" s="2">
        <f t="shared" si="2"/>
        <v>140266687</v>
      </c>
      <c r="M19" s="2"/>
    </row>
    <row r="20" spans="1:13" x14ac:dyDescent="0.2">
      <c r="A20" s="6" t="s">
        <v>10</v>
      </c>
      <c r="B20" s="2">
        <v>1963753367</v>
      </c>
      <c r="C20" s="12">
        <v>1768116556</v>
      </c>
      <c r="D20" s="12">
        <f t="shared" si="3"/>
        <v>70724663</v>
      </c>
      <c r="E20" s="12">
        <v>55441652</v>
      </c>
      <c r="F20" s="12">
        <f t="shared" si="0"/>
        <v>137462736</v>
      </c>
      <c r="G20" s="12">
        <v>1801932341</v>
      </c>
      <c r="H20" s="12">
        <v>1701974393</v>
      </c>
      <c r="I20" s="12">
        <f t="shared" si="4"/>
        <v>17019743</v>
      </c>
      <c r="J20" s="12">
        <f t="shared" si="1"/>
        <v>58912601</v>
      </c>
      <c r="K20" s="2">
        <f t="shared" si="2"/>
        <v>1750358287</v>
      </c>
      <c r="M20" s="2"/>
    </row>
    <row r="21" spans="1:13" x14ac:dyDescent="0.2">
      <c r="A21" s="6" t="s">
        <v>11</v>
      </c>
      <c r="B21" s="2">
        <v>145822682</v>
      </c>
      <c r="C21" s="12">
        <v>150815069</v>
      </c>
      <c r="D21" s="12">
        <f t="shared" si="3"/>
        <v>6032603</v>
      </c>
      <c r="E21" s="12">
        <v>4615770</v>
      </c>
      <c r="F21" s="12">
        <f t="shared" si="0"/>
        <v>10648373</v>
      </c>
      <c r="G21" s="12">
        <v>133271782</v>
      </c>
      <c r="H21" s="12">
        <v>127430864</v>
      </c>
      <c r="I21" s="12">
        <f t="shared" si="4"/>
        <v>1274308</v>
      </c>
      <c r="J21" s="12">
        <f t="shared" si="1"/>
        <v>4374680</v>
      </c>
      <c r="K21" s="2">
        <f t="shared" si="2"/>
        <v>129525321</v>
      </c>
      <c r="M21" s="2"/>
    </row>
    <row r="22" spans="1:13" x14ac:dyDescent="0.2">
      <c r="A22" s="6" t="s">
        <v>12</v>
      </c>
      <c r="B22" s="2">
        <v>130931586</v>
      </c>
      <c r="C22" s="12">
        <v>122856546</v>
      </c>
      <c r="D22" s="12">
        <f t="shared" si="3"/>
        <v>4914262</v>
      </c>
      <c r="E22" s="12">
        <v>3643165</v>
      </c>
      <c r="F22" s="12">
        <f t="shared" si="0"/>
        <v>9165212</v>
      </c>
      <c r="G22" s="12">
        <v>109583612</v>
      </c>
      <c r="H22" s="12">
        <v>108721902</v>
      </c>
      <c r="I22" s="12">
        <f t="shared" si="4"/>
        <v>1087219</v>
      </c>
      <c r="J22" s="12">
        <f t="shared" si="1"/>
        <v>3927947</v>
      </c>
      <c r="K22" s="2">
        <f t="shared" si="2"/>
        <v>116751208</v>
      </c>
      <c r="M22" s="2"/>
    </row>
    <row r="23" spans="1:13" x14ac:dyDescent="0.2">
      <c r="A23" s="6" t="s">
        <v>13</v>
      </c>
      <c r="B23" s="2">
        <v>52020072</v>
      </c>
      <c r="C23" s="12">
        <v>47272255</v>
      </c>
      <c r="D23" s="12">
        <f t="shared" si="3"/>
        <v>1890891</v>
      </c>
      <c r="E23" s="12">
        <v>1402412</v>
      </c>
      <c r="F23" s="12">
        <f t="shared" si="0"/>
        <v>3641406</v>
      </c>
      <c r="G23" s="12">
        <v>46074485</v>
      </c>
      <c r="H23" s="12">
        <v>45441514</v>
      </c>
      <c r="I23" s="12">
        <f t="shared" si="4"/>
        <v>454415</v>
      </c>
      <c r="J23" s="12">
        <f t="shared" si="1"/>
        <v>1560602</v>
      </c>
      <c r="K23" s="2">
        <f t="shared" si="2"/>
        <v>46363649</v>
      </c>
      <c r="M23" s="2"/>
    </row>
    <row r="24" spans="1:13" x14ac:dyDescent="0.2">
      <c r="A24" s="14" t="s">
        <v>57</v>
      </c>
      <c r="B24" s="2">
        <v>50863446</v>
      </c>
      <c r="C24" s="12">
        <v>44253898</v>
      </c>
      <c r="D24" s="12">
        <f t="shared" si="3"/>
        <v>1770156</v>
      </c>
      <c r="E24" s="12">
        <v>1300024</v>
      </c>
      <c r="F24" s="12">
        <f t="shared" si="0"/>
        <v>3560442</v>
      </c>
      <c r="G24" s="12">
        <v>45884855</v>
      </c>
      <c r="H24" s="12">
        <v>45842669</v>
      </c>
      <c r="I24" s="12">
        <f t="shared" si="4"/>
        <v>458426</v>
      </c>
      <c r="J24" s="12">
        <f t="shared" si="1"/>
        <v>1525903</v>
      </c>
      <c r="K24" s="2">
        <f t="shared" si="2"/>
        <v>45318675</v>
      </c>
      <c r="M24" s="2"/>
    </row>
    <row r="25" spans="1:13" x14ac:dyDescent="0.2">
      <c r="A25" s="6" t="s">
        <v>14</v>
      </c>
      <c r="B25" s="2">
        <v>899439609</v>
      </c>
      <c r="C25" s="12">
        <v>813175158</v>
      </c>
      <c r="D25" s="12">
        <f t="shared" si="3"/>
        <v>32527007</v>
      </c>
      <c r="E25" s="12">
        <v>24700569</v>
      </c>
      <c r="F25" s="12">
        <f t="shared" si="0"/>
        <v>62960773</v>
      </c>
      <c r="G25" s="12">
        <v>762932815</v>
      </c>
      <c r="H25" s="12">
        <v>744065641</v>
      </c>
      <c r="I25" s="12">
        <f t="shared" si="4"/>
        <v>7440656</v>
      </c>
      <c r="J25" s="12">
        <f t="shared" si="1"/>
        <v>26983188</v>
      </c>
      <c r="K25" s="2">
        <f t="shared" si="2"/>
        <v>802054992</v>
      </c>
      <c r="M25" s="2"/>
    </row>
    <row r="26" spans="1:13" x14ac:dyDescent="0.2">
      <c r="A26" s="6" t="s">
        <v>15</v>
      </c>
      <c r="B26" s="2">
        <v>537283904</v>
      </c>
      <c r="C26" s="12">
        <v>523927877</v>
      </c>
      <c r="D26" s="12">
        <f t="shared" si="3"/>
        <v>20957116</v>
      </c>
      <c r="E26" s="12">
        <v>15529678</v>
      </c>
      <c r="F26" s="12">
        <f t="shared" si="0"/>
        <v>37609874</v>
      </c>
      <c r="G26" s="12">
        <v>468181936</v>
      </c>
      <c r="H26" s="12">
        <v>461070879</v>
      </c>
      <c r="I26" s="12">
        <f t="shared" si="4"/>
        <v>4610708</v>
      </c>
      <c r="J26" s="12">
        <f t="shared" si="1"/>
        <v>16118517</v>
      </c>
      <c r="K26" s="2">
        <f t="shared" si="2"/>
        <v>478944805</v>
      </c>
      <c r="M26" s="2"/>
    </row>
    <row r="27" spans="1:13" x14ac:dyDescent="0.2">
      <c r="A27" s="6" t="s">
        <v>16</v>
      </c>
      <c r="B27" s="2">
        <v>51170823</v>
      </c>
      <c r="C27" s="12">
        <v>53449897</v>
      </c>
      <c r="D27" s="12">
        <f t="shared" si="3"/>
        <v>2137996</v>
      </c>
      <c r="E27" s="12">
        <v>1604312</v>
      </c>
      <c r="F27" s="12">
        <f t="shared" si="0"/>
        <v>3742308</v>
      </c>
      <c r="G27" s="12">
        <v>47087959</v>
      </c>
      <c r="H27" s="12">
        <v>45118084</v>
      </c>
      <c r="I27" s="12">
        <f t="shared" si="4"/>
        <v>451180</v>
      </c>
      <c r="J27" s="12">
        <f t="shared" si="1"/>
        <v>1535124</v>
      </c>
      <c r="K27" s="2">
        <f t="shared" si="2"/>
        <v>45442211</v>
      </c>
      <c r="M27" s="2"/>
    </row>
    <row r="28" spans="1:13" x14ac:dyDescent="0.2">
      <c r="A28" s="6" t="s">
        <v>17</v>
      </c>
      <c r="B28" s="2">
        <v>58030175</v>
      </c>
      <c r="C28" s="12">
        <v>58209663</v>
      </c>
      <c r="D28" s="12">
        <f t="shared" si="3"/>
        <v>2328387</v>
      </c>
      <c r="E28" s="12">
        <v>1805649</v>
      </c>
      <c r="F28" s="12">
        <f t="shared" si="0"/>
        <v>4134036</v>
      </c>
      <c r="G28" s="12">
        <v>53836718</v>
      </c>
      <c r="H28" s="12">
        <v>49985612</v>
      </c>
      <c r="I28" s="12">
        <f t="shared" si="4"/>
        <v>499856</v>
      </c>
      <c r="J28" s="12">
        <f t="shared" si="1"/>
        <v>1740905</v>
      </c>
      <c r="K28" s="2">
        <f t="shared" si="2"/>
        <v>51655378</v>
      </c>
      <c r="M28" s="2"/>
    </row>
    <row r="29" spans="1:13" x14ac:dyDescent="0.2">
      <c r="A29" s="6" t="s">
        <v>18</v>
      </c>
      <c r="B29" s="2">
        <v>674483387</v>
      </c>
      <c r="C29" s="12">
        <v>667176643</v>
      </c>
      <c r="D29" s="12">
        <f t="shared" si="3"/>
        <v>26687066</v>
      </c>
      <c r="E29" s="12">
        <v>19665658</v>
      </c>
      <c r="F29" s="12">
        <f t="shared" si="0"/>
        <v>47213838</v>
      </c>
      <c r="G29" s="12">
        <v>581427855</v>
      </c>
      <c r="H29" s="12">
        <v>578834322</v>
      </c>
      <c r="I29" s="12">
        <f t="shared" si="4"/>
        <v>5788343</v>
      </c>
      <c r="J29" s="12">
        <f t="shared" si="1"/>
        <v>20234501</v>
      </c>
      <c r="K29" s="2">
        <f t="shared" si="2"/>
        <v>601246705</v>
      </c>
      <c r="M29" s="2"/>
    </row>
    <row r="30" spans="1:13" x14ac:dyDescent="0.2">
      <c r="A30" s="6" t="s">
        <v>19</v>
      </c>
      <c r="B30" s="2">
        <v>258099827</v>
      </c>
      <c r="C30" s="12">
        <v>258772963</v>
      </c>
      <c r="D30" s="12">
        <f t="shared" si="3"/>
        <v>10350919</v>
      </c>
      <c r="E30" s="12">
        <v>7649317</v>
      </c>
      <c r="F30" s="12">
        <f t="shared" si="0"/>
        <v>18066988</v>
      </c>
      <c r="G30" s="12">
        <v>232835570</v>
      </c>
      <c r="H30" s="12">
        <v>228561081</v>
      </c>
      <c r="I30" s="12">
        <f t="shared" si="4"/>
        <v>2285610</v>
      </c>
      <c r="J30" s="12">
        <f t="shared" si="1"/>
        <v>7742994</v>
      </c>
      <c r="K30" s="2">
        <f t="shared" si="2"/>
        <v>230004235</v>
      </c>
      <c r="M30" s="2"/>
    </row>
    <row r="31" spans="1:13" x14ac:dyDescent="0.2">
      <c r="A31" s="6" t="s">
        <v>20</v>
      </c>
      <c r="B31" s="2">
        <v>88080422</v>
      </c>
      <c r="C31" s="12">
        <v>95239051</v>
      </c>
      <c r="D31" s="12">
        <f t="shared" si="3"/>
        <v>3809563</v>
      </c>
      <c r="E31" s="12">
        <v>2834174</v>
      </c>
      <c r="F31" s="12">
        <f t="shared" si="0"/>
        <v>6643737</v>
      </c>
      <c r="G31" s="12">
        <v>81090772</v>
      </c>
      <c r="H31" s="12">
        <v>79264758</v>
      </c>
      <c r="I31" s="12">
        <f t="shared" si="4"/>
        <v>792647</v>
      </c>
      <c r="J31" s="12">
        <f t="shared" si="1"/>
        <v>2642412</v>
      </c>
      <c r="K31" s="2">
        <f t="shared" si="2"/>
        <v>78001626</v>
      </c>
      <c r="M31" s="2"/>
    </row>
    <row r="32" spans="1:13" x14ac:dyDescent="0.2">
      <c r="A32" s="6" t="s">
        <v>21</v>
      </c>
      <c r="B32" s="2">
        <v>100347443</v>
      </c>
      <c r="C32" s="12">
        <v>110458709</v>
      </c>
      <c r="D32" s="12">
        <f t="shared" si="3"/>
        <v>4418349</v>
      </c>
      <c r="E32" s="12">
        <v>3572656</v>
      </c>
      <c r="F32" s="12">
        <f t="shared" si="0"/>
        <v>7991005</v>
      </c>
      <c r="G32" s="12">
        <v>93322013</v>
      </c>
      <c r="H32" s="12">
        <v>85192251</v>
      </c>
      <c r="I32" s="12">
        <f t="shared" si="4"/>
        <v>851922</v>
      </c>
      <c r="J32" s="12">
        <f t="shared" si="1"/>
        <v>3010423</v>
      </c>
      <c r="K32" s="2">
        <f t="shared" si="2"/>
        <v>88494093</v>
      </c>
      <c r="M32" s="2"/>
    </row>
    <row r="33" spans="1:15" x14ac:dyDescent="0.2">
      <c r="A33" s="6" t="s">
        <v>22</v>
      </c>
      <c r="B33" s="2">
        <v>228685254</v>
      </c>
      <c r="C33" s="12">
        <v>214924322</v>
      </c>
      <c r="D33" s="12">
        <f t="shared" si="3"/>
        <v>8596973</v>
      </c>
      <c r="E33" s="12">
        <v>6466068</v>
      </c>
      <c r="F33" s="12">
        <f t="shared" si="0"/>
        <v>16007968</v>
      </c>
      <c r="G33" s="12">
        <v>209672227</v>
      </c>
      <c r="H33" s="12">
        <v>203717609</v>
      </c>
      <c r="I33" s="12">
        <f t="shared" si="4"/>
        <v>2037176</v>
      </c>
      <c r="J33" s="12">
        <f t="shared" si="1"/>
        <v>6860557</v>
      </c>
      <c r="K33" s="2">
        <f t="shared" si="2"/>
        <v>203779553</v>
      </c>
      <c r="M33" s="2"/>
    </row>
    <row r="34" spans="1:15" x14ac:dyDescent="0.2">
      <c r="A34" s="6" t="s">
        <v>23</v>
      </c>
      <c r="B34" s="2">
        <v>341542020</v>
      </c>
      <c r="C34" s="12">
        <v>290017697</v>
      </c>
      <c r="D34" s="12">
        <f t="shared" si="3"/>
        <v>11600708</v>
      </c>
      <c r="E34" s="12">
        <v>8598867</v>
      </c>
      <c r="F34" s="12">
        <f t="shared" si="0"/>
        <v>23907942</v>
      </c>
      <c r="G34" s="12">
        <v>299125858</v>
      </c>
      <c r="H34" s="12">
        <v>295808419</v>
      </c>
      <c r="I34" s="12">
        <f t="shared" si="4"/>
        <v>2958084</v>
      </c>
      <c r="J34" s="12">
        <f t="shared" si="1"/>
        <v>10246260</v>
      </c>
      <c r="K34" s="2">
        <f t="shared" si="2"/>
        <v>304429734</v>
      </c>
      <c r="M34" s="2"/>
    </row>
    <row r="35" spans="1:15" x14ac:dyDescent="0.2">
      <c r="A35" s="6" t="s">
        <v>24</v>
      </c>
      <c r="B35" s="2">
        <v>53219538</v>
      </c>
      <c r="C35" s="12">
        <v>52575041</v>
      </c>
      <c r="D35" s="12">
        <f t="shared" si="3"/>
        <v>2103002</v>
      </c>
      <c r="E35" s="12">
        <v>1571874</v>
      </c>
      <c r="F35" s="12">
        <f t="shared" si="0"/>
        <v>3725368</v>
      </c>
      <c r="G35" s="12">
        <v>47721559</v>
      </c>
      <c r="H35" s="12">
        <v>46791173</v>
      </c>
      <c r="I35" s="12">
        <f t="shared" si="4"/>
        <v>467911</v>
      </c>
      <c r="J35" s="12">
        <f t="shared" si="1"/>
        <v>1596586</v>
      </c>
      <c r="K35" s="2">
        <f t="shared" si="2"/>
        <v>47429673</v>
      </c>
      <c r="M35" s="2"/>
    </row>
    <row r="36" spans="1:15" x14ac:dyDescent="0.2">
      <c r="A36" s="6" t="s">
        <v>25</v>
      </c>
      <c r="B36" s="2">
        <v>242398466</v>
      </c>
      <c r="C36" s="12">
        <v>219632798</v>
      </c>
      <c r="D36" s="12">
        <f t="shared" si="3"/>
        <v>8785312</v>
      </c>
      <c r="E36" s="12">
        <v>6557054</v>
      </c>
      <c r="F36" s="12">
        <f t="shared" si="0"/>
        <v>16967893</v>
      </c>
      <c r="G36" s="12">
        <v>205063565</v>
      </c>
      <c r="H36" s="12">
        <v>203511577</v>
      </c>
      <c r="I36" s="12">
        <f t="shared" si="4"/>
        <v>2035115</v>
      </c>
      <c r="J36" s="12">
        <f t="shared" si="1"/>
        <v>7271953</v>
      </c>
      <c r="K36" s="2">
        <f t="shared" si="2"/>
        <v>216123505</v>
      </c>
      <c r="M36" s="2"/>
    </row>
    <row r="37" spans="1:15" x14ac:dyDescent="0.2">
      <c r="A37" s="6" t="s">
        <v>26</v>
      </c>
      <c r="B37" s="2">
        <v>253215729</v>
      </c>
      <c r="C37" s="12">
        <v>233674299</v>
      </c>
      <c r="D37" s="12">
        <f t="shared" si="3"/>
        <v>9346972</v>
      </c>
      <c r="E37" s="12">
        <v>6874514</v>
      </c>
      <c r="F37" s="12">
        <f t="shared" si="0"/>
        <v>17725102</v>
      </c>
      <c r="G37" s="12">
        <v>209791009</v>
      </c>
      <c r="H37" s="12">
        <v>206976151</v>
      </c>
      <c r="I37" s="12">
        <f t="shared" si="4"/>
        <v>2069761</v>
      </c>
      <c r="J37" s="12">
        <f t="shared" si="1"/>
        <v>7596471</v>
      </c>
      <c r="K37" s="2">
        <f t="shared" si="2"/>
        <v>225824395</v>
      </c>
      <c r="L37" s="11"/>
      <c r="M37" s="2"/>
    </row>
    <row r="38" spans="1:15" x14ac:dyDescent="0.2">
      <c r="A38" s="6" t="s">
        <v>27</v>
      </c>
      <c r="B38" s="2">
        <v>469815965</v>
      </c>
      <c r="C38" s="12">
        <v>491738755</v>
      </c>
      <c r="D38" s="12">
        <f t="shared" si="3"/>
        <v>19669551</v>
      </c>
      <c r="E38" s="12">
        <v>13991362</v>
      </c>
      <c r="F38" s="12">
        <f t="shared" si="0"/>
        <v>33660913</v>
      </c>
      <c r="G38" s="12">
        <v>426004452</v>
      </c>
      <c r="H38" s="12">
        <v>419145100</v>
      </c>
      <c r="I38" s="12">
        <f t="shared" si="4"/>
        <v>4191451</v>
      </c>
      <c r="J38" s="12">
        <f t="shared" si="1"/>
        <v>14094478</v>
      </c>
      <c r="K38" s="2">
        <f t="shared" si="2"/>
        <v>417869123</v>
      </c>
      <c r="L38" s="11"/>
      <c r="M38" s="2"/>
    </row>
    <row r="39" spans="1:15" x14ac:dyDescent="0.2">
      <c r="A39" s="6" t="s">
        <v>28</v>
      </c>
      <c r="B39" s="2">
        <v>167319827</v>
      </c>
      <c r="C39" s="12">
        <v>164557770</v>
      </c>
      <c r="D39" s="12">
        <f t="shared" si="3"/>
        <v>6582311</v>
      </c>
      <c r="E39" s="12">
        <v>4907672</v>
      </c>
      <c r="F39" s="12">
        <f t="shared" si="0"/>
        <v>11712388</v>
      </c>
      <c r="G39" s="12">
        <v>144297165</v>
      </c>
      <c r="H39" s="12">
        <v>142206318</v>
      </c>
      <c r="I39" s="12">
        <f t="shared" si="4"/>
        <v>1422063</v>
      </c>
      <c r="J39" s="12">
        <f t="shared" si="1"/>
        <v>5019594</v>
      </c>
      <c r="K39" s="2">
        <f t="shared" si="2"/>
        <v>149165782</v>
      </c>
      <c r="L39" s="11"/>
      <c r="M39" s="2"/>
      <c r="N39" s="11"/>
      <c r="O39" s="10"/>
    </row>
    <row r="40" spans="1:15" x14ac:dyDescent="0.2">
      <c r="A40" s="6" t="s">
        <v>29</v>
      </c>
      <c r="B40" s="2">
        <v>205852957</v>
      </c>
      <c r="C40" s="12">
        <v>185585386</v>
      </c>
      <c r="D40" s="12">
        <f t="shared" si="3"/>
        <v>7423416</v>
      </c>
      <c r="E40" s="12">
        <v>5209324</v>
      </c>
      <c r="F40" s="12">
        <f t="shared" si="0"/>
        <v>14409707</v>
      </c>
      <c r="G40" s="12">
        <v>183623334</v>
      </c>
      <c r="H40" s="12">
        <v>182594545</v>
      </c>
      <c r="I40" s="12">
        <f t="shared" si="4"/>
        <v>1825945</v>
      </c>
      <c r="J40" s="12">
        <f t="shared" si="1"/>
        <v>6175588</v>
      </c>
      <c r="K40" s="2">
        <f t="shared" si="2"/>
        <v>183441717</v>
      </c>
      <c r="L40" s="11"/>
      <c r="M40" s="2"/>
    </row>
    <row r="41" spans="1:15" x14ac:dyDescent="0.2">
      <c r="A41" s="6" t="s">
        <v>30</v>
      </c>
      <c r="B41" s="2">
        <v>248725465</v>
      </c>
      <c r="C41" s="12">
        <v>240375010</v>
      </c>
      <c r="D41" s="12">
        <f t="shared" si="3"/>
        <v>9615001</v>
      </c>
      <c r="E41" s="12">
        <v>7031842</v>
      </c>
      <c r="F41" s="12">
        <f t="shared" si="0"/>
        <v>17410783</v>
      </c>
      <c r="G41" s="12">
        <v>213589078</v>
      </c>
      <c r="H41" s="12">
        <v>211383477</v>
      </c>
      <c r="I41" s="12">
        <f t="shared" si="4"/>
        <v>2113834</v>
      </c>
      <c r="J41" s="12">
        <f t="shared" si="1"/>
        <v>7461763</v>
      </c>
      <c r="K41" s="2">
        <f t="shared" si="2"/>
        <v>221739085</v>
      </c>
      <c r="L41" s="11"/>
      <c r="M41" s="2"/>
    </row>
    <row r="42" spans="1:15" x14ac:dyDescent="0.2">
      <c r="A42" s="6" t="s">
        <v>31</v>
      </c>
      <c r="B42" s="2">
        <v>48946461</v>
      </c>
      <c r="C42" s="12">
        <v>46217317</v>
      </c>
      <c r="D42" s="12">
        <f t="shared" si="3"/>
        <v>1848693</v>
      </c>
      <c r="E42" s="12">
        <v>1364890</v>
      </c>
      <c r="F42" s="12">
        <f t="shared" si="0"/>
        <v>3426253</v>
      </c>
      <c r="G42" s="12">
        <v>46242506</v>
      </c>
      <c r="H42" s="12">
        <v>44823667</v>
      </c>
      <c r="I42" s="12">
        <f t="shared" si="4"/>
        <v>448236</v>
      </c>
      <c r="J42" s="12">
        <f t="shared" si="1"/>
        <v>1468393</v>
      </c>
      <c r="K42" s="2">
        <f t="shared" si="2"/>
        <v>43603579</v>
      </c>
      <c r="L42" s="11"/>
      <c r="M42" s="2"/>
    </row>
    <row r="43" spans="1:15" x14ac:dyDescent="0.2">
      <c r="A43" s="6" t="s">
        <v>32</v>
      </c>
      <c r="B43" s="2">
        <v>77654960</v>
      </c>
      <c r="C43" s="12">
        <v>70622539</v>
      </c>
      <c r="D43" s="12">
        <f t="shared" si="3"/>
        <v>2824902</v>
      </c>
      <c r="E43" s="12">
        <v>2214127</v>
      </c>
      <c r="F43" s="12">
        <f t="shared" si="0"/>
        <v>5435848</v>
      </c>
      <c r="G43" s="12">
        <v>69731929</v>
      </c>
      <c r="H43" s="12">
        <v>63765016</v>
      </c>
      <c r="I43" s="12">
        <f t="shared" si="4"/>
        <v>637650</v>
      </c>
      <c r="J43" s="12">
        <f t="shared" si="1"/>
        <v>2329648</v>
      </c>
      <c r="K43" s="2">
        <f t="shared" si="2"/>
        <v>69251814</v>
      </c>
      <c r="L43" s="11"/>
      <c r="M43" s="2"/>
    </row>
    <row r="44" spans="1:15" x14ac:dyDescent="0.2">
      <c r="A44" s="6" t="s">
        <v>33</v>
      </c>
      <c r="B44" s="2">
        <v>136146285</v>
      </c>
      <c r="C44" s="12">
        <v>119834614</v>
      </c>
      <c r="D44" s="12">
        <f t="shared" si="3"/>
        <v>4793385</v>
      </c>
      <c r="E44" s="12">
        <v>3569763</v>
      </c>
      <c r="F44" s="12">
        <f t="shared" si="0"/>
        <v>9530240</v>
      </c>
      <c r="G44" s="12">
        <v>112894429</v>
      </c>
      <c r="H44" s="12">
        <v>112072648</v>
      </c>
      <c r="I44" s="12">
        <f t="shared" si="4"/>
        <v>1120726</v>
      </c>
      <c r="J44" s="12">
        <f t="shared" si="1"/>
        <v>4084388</v>
      </c>
      <c r="K44" s="2">
        <f t="shared" si="2"/>
        <v>121410931</v>
      </c>
      <c r="L44" s="11"/>
      <c r="M44" s="2"/>
    </row>
    <row r="45" spans="1:15" x14ac:dyDescent="0.2">
      <c r="A45" s="6" t="s">
        <v>34</v>
      </c>
      <c r="B45" s="2">
        <v>44581732</v>
      </c>
      <c r="C45" s="12">
        <v>43219479</v>
      </c>
      <c r="D45" s="12">
        <f t="shared" si="3"/>
        <v>1728780</v>
      </c>
      <c r="E45" s="12">
        <v>1282790</v>
      </c>
      <c r="F45" s="12">
        <f t="shared" si="0"/>
        <v>3120722</v>
      </c>
      <c r="G45" s="12">
        <v>40693774</v>
      </c>
      <c r="H45" s="12">
        <v>39799619</v>
      </c>
      <c r="I45" s="12">
        <f t="shared" si="4"/>
        <v>397996</v>
      </c>
      <c r="J45" s="12">
        <f t="shared" si="1"/>
        <v>1337451</v>
      </c>
      <c r="K45" s="2">
        <f t="shared" si="2"/>
        <v>39725563</v>
      </c>
      <c r="L45" s="11"/>
      <c r="M45" s="2"/>
    </row>
    <row r="46" spans="1:15" x14ac:dyDescent="0.2">
      <c r="A46" s="6" t="s">
        <v>35</v>
      </c>
      <c r="B46" s="2">
        <v>366077138</v>
      </c>
      <c r="C46" s="12">
        <v>343587006</v>
      </c>
      <c r="D46" s="12">
        <f t="shared" si="3"/>
        <v>13743481</v>
      </c>
      <c r="E46" s="12">
        <v>10170434</v>
      </c>
      <c r="F46" s="12">
        <f t="shared" si="0"/>
        <v>25625400</v>
      </c>
      <c r="G46" s="12">
        <v>316908589</v>
      </c>
      <c r="H46" s="12">
        <v>313242133</v>
      </c>
      <c r="I46" s="12">
        <f t="shared" si="4"/>
        <v>3132421</v>
      </c>
      <c r="J46" s="12">
        <f t="shared" si="1"/>
        <v>10982314</v>
      </c>
      <c r="K46" s="2">
        <f t="shared" si="2"/>
        <v>326337003</v>
      </c>
      <c r="L46" s="11"/>
      <c r="M46" s="2"/>
    </row>
    <row r="47" spans="1:15" x14ac:dyDescent="0.2">
      <c r="A47" s="6" t="s">
        <v>36</v>
      </c>
      <c r="B47" s="2">
        <v>129905751</v>
      </c>
      <c r="C47" s="12">
        <v>113408706</v>
      </c>
      <c r="D47" s="12">
        <f t="shared" si="3"/>
        <v>4536349</v>
      </c>
      <c r="E47" s="12">
        <v>3283214</v>
      </c>
      <c r="F47" s="12">
        <f t="shared" si="0"/>
        <v>9093403</v>
      </c>
      <c r="G47" s="12">
        <v>113062195</v>
      </c>
      <c r="H47" s="12">
        <v>112120767</v>
      </c>
      <c r="I47" s="12">
        <f t="shared" si="4"/>
        <v>1121207</v>
      </c>
      <c r="J47" s="12">
        <f t="shared" si="1"/>
        <v>3897172</v>
      </c>
      <c r="K47" s="2">
        <f t="shared" si="2"/>
        <v>115793969</v>
      </c>
      <c r="L47" s="11"/>
      <c r="M47" s="2"/>
    </row>
    <row r="48" spans="1:15" x14ac:dyDescent="0.2">
      <c r="A48" s="6" t="s">
        <v>37</v>
      </c>
      <c r="B48" s="2">
        <v>1219769263</v>
      </c>
      <c r="C48" s="12">
        <v>1137873510</v>
      </c>
      <c r="D48" s="12">
        <f t="shared" si="3"/>
        <v>45514941</v>
      </c>
      <c r="E48" s="12">
        <v>33814724</v>
      </c>
      <c r="F48" s="12">
        <f t="shared" ref="F48:F67" si="5">MAX(ROUNDUP(B48*0.07,0),SUM(D48,E48))</f>
        <v>85383849</v>
      </c>
      <c r="G48" s="12">
        <v>1063727963</v>
      </c>
      <c r="H48" s="12">
        <v>1054835869</v>
      </c>
      <c r="I48" s="12">
        <f t="shared" si="4"/>
        <v>10548358</v>
      </c>
      <c r="J48" s="12">
        <f t="shared" ref="J48:J67" si="6">ROUNDDOWN(B48*0.03,0)</f>
        <v>36593077</v>
      </c>
      <c r="K48" s="2">
        <f t="shared" ref="K48:K67" si="7">B48-F48-I48-J48</f>
        <v>1087243979</v>
      </c>
      <c r="L48" s="11"/>
      <c r="M48" s="2"/>
    </row>
    <row r="49" spans="1:13" x14ac:dyDescent="0.2">
      <c r="A49" s="6" t="s">
        <v>38</v>
      </c>
      <c r="B49" s="2">
        <v>465918262</v>
      </c>
      <c r="C49" s="12">
        <v>428562438</v>
      </c>
      <c r="D49" s="12">
        <f t="shared" si="3"/>
        <v>17142498</v>
      </c>
      <c r="E49" s="12">
        <v>12741719</v>
      </c>
      <c r="F49" s="12">
        <f t="shared" si="5"/>
        <v>32614279</v>
      </c>
      <c r="G49" s="12">
        <v>396220083</v>
      </c>
      <c r="H49" s="12">
        <v>390933774</v>
      </c>
      <c r="I49" s="12">
        <f t="shared" si="4"/>
        <v>3909337</v>
      </c>
      <c r="J49" s="12">
        <f t="shared" si="6"/>
        <v>13977547</v>
      </c>
      <c r="K49" s="2">
        <f t="shared" si="7"/>
        <v>415417099</v>
      </c>
      <c r="L49" s="11"/>
      <c r="M49" s="2"/>
    </row>
    <row r="50" spans="1:13" x14ac:dyDescent="0.2">
      <c r="A50" s="6" t="s">
        <v>39</v>
      </c>
      <c r="B50" s="2">
        <v>39502828</v>
      </c>
      <c r="C50" s="12">
        <v>36579697</v>
      </c>
      <c r="D50" s="12">
        <f t="shared" si="3"/>
        <v>1463188</v>
      </c>
      <c r="E50" s="12">
        <v>1075932</v>
      </c>
      <c r="F50" s="12">
        <f t="shared" si="5"/>
        <v>2765198</v>
      </c>
      <c r="G50" s="12">
        <v>36134136</v>
      </c>
      <c r="H50" s="12">
        <v>35446021</v>
      </c>
      <c r="I50" s="12">
        <f t="shared" si="4"/>
        <v>400000</v>
      </c>
      <c r="J50" s="12">
        <f t="shared" si="6"/>
        <v>1185084</v>
      </c>
      <c r="K50" s="2">
        <f t="shared" si="7"/>
        <v>35152546</v>
      </c>
      <c r="L50" s="11"/>
      <c r="M50" s="2"/>
    </row>
    <row r="51" spans="1:13" x14ac:dyDescent="0.2">
      <c r="A51" s="6" t="s">
        <v>40</v>
      </c>
      <c r="B51" s="2">
        <v>581304756</v>
      </c>
      <c r="C51" s="12">
        <v>575181349</v>
      </c>
      <c r="D51" s="12">
        <f t="shared" si="3"/>
        <v>23007254</v>
      </c>
      <c r="E51" s="12">
        <v>16880072</v>
      </c>
      <c r="F51" s="12">
        <f t="shared" si="5"/>
        <v>40691333</v>
      </c>
      <c r="G51" s="12">
        <v>491372219</v>
      </c>
      <c r="H51" s="12">
        <v>488791415</v>
      </c>
      <c r="I51" s="12">
        <f t="shared" si="4"/>
        <v>4887914</v>
      </c>
      <c r="J51" s="12">
        <f t="shared" si="6"/>
        <v>17439142</v>
      </c>
      <c r="K51" s="2">
        <f t="shared" si="7"/>
        <v>518286367</v>
      </c>
      <c r="L51" s="11"/>
      <c r="M51" s="2"/>
    </row>
    <row r="52" spans="1:13" x14ac:dyDescent="0.2">
      <c r="A52" s="6" t="s">
        <v>41</v>
      </c>
      <c r="B52" s="2">
        <v>191579870</v>
      </c>
      <c r="C52" s="12">
        <v>161050261</v>
      </c>
      <c r="D52" s="12">
        <f t="shared" si="3"/>
        <v>6442011</v>
      </c>
      <c r="E52" s="12">
        <v>4738747</v>
      </c>
      <c r="F52" s="12">
        <f t="shared" si="5"/>
        <v>13410591</v>
      </c>
      <c r="G52" s="12">
        <v>164454116</v>
      </c>
      <c r="H52" s="12">
        <v>163033405</v>
      </c>
      <c r="I52" s="12">
        <f t="shared" si="4"/>
        <v>1630334</v>
      </c>
      <c r="J52" s="12">
        <f t="shared" si="6"/>
        <v>5747396</v>
      </c>
      <c r="K52" s="2">
        <f t="shared" si="7"/>
        <v>170791549</v>
      </c>
      <c r="L52" s="11"/>
      <c r="M52" s="2"/>
    </row>
    <row r="53" spans="1:13" x14ac:dyDescent="0.2">
      <c r="A53" s="6" t="s">
        <v>42</v>
      </c>
      <c r="B53" s="2">
        <v>146067043</v>
      </c>
      <c r="C53" s="12">
        <v>146714294</v>
      </c>
      <c r="D53" s="12">
        <f t="shared" si="3"/>
        <v>5868572</v>
      </c>
      <c r="E53" s="12">
        <v>4589920</v>
      </c>
      <c r="F53" s="12">
        <f t="shared" si="5"/>
        <v>10458492</v>
      </c>
      <c r="G53" s="12">
        <v>144061449</v>
      </c>
      <c r="H53" s="12">
        <v>124219090</v>
      </c>
      <c r="I53" s="12">
        <f t="shared" si="4"/>
        <v>1242190</v>
      </c>
      <c r="J53" s="12">
        <f t="shared" si="6"/>
        <v>4382011</v>
      </c>
      <c r="K53" s="2">
        <f t="shared" si="7"/>
        <v>129984350</v>
      </c>
      <c r="M53" s="2"/>
    </row>
    <row r="54" spans="1:13" x14ac:dyDescent="0.2">
      <c r="A54" s="6" t="s">
        <v>43</v>
      </c>
      <c r="B54" s="2">
        <v>630583465</v>
      </c>
      <c r="C54" s="12">
        <v>575865637</v>
      </c>
      <c r="D54" s="12">
        <f t="shared" si="3"/>
        <v>23034626</v>
      </c>
      <c r="E54" s="12">
        <v>17125382</v>
      </c>
      <c r="F54" s="12">
        <f t="shared" si="5"/>
        <v>44140843</v>
      </c>
      <c r="G54" s="12">
        <v>564309582</v>
      </c>
      <c r="H54" s="12">
        <v>555834433</v>
      </c>
      <c r="I54" s="12">
        <f t="shared" si="4"/>
        <v>5558344</v>
      </c>
      <c r="J54" s="12">
        <f t="shared" si="6"/>
        <v>18917503</v>
      </c>
      <c r="K54" s="2">
        <f t="shared" si="7"/>
        <v>561966775</v>
      </c>
      <c r="M54" s="2"/>
    </row>
    <row r="55" spans="1:13" x14ac:dyDescent="0.2">
      <c r="A55" s="6" t="s">
        <v>44</v>
      </c>
      <c r="B55" s="2">
        <v>53634529</v>
      </c>
      <c r="C55" s="12">
        <v>50468876</v>
      </c>
      <c r="D55" s="12">
        <f t="shared" si="3"/>
        <v>2018756</v>
      </c>
      <c r="E55" s="12">
        <v>1493905</v>
      </c>
      <c r="F55" s="12">
        <f t="shared" si="5"/>
        <v>3754418</v>
      </c>
      <c r="G55" s="12">
        <v>46225894</v>
      </c>
      <c r="H55" s="12">
        <v>45967243</v>
      </c>
      <c r="I55" s="12">
        <f t="shared" si="4"/>
        <v>459672</v>
      </c>
      <c r="J55" s="12">
        <f t="shared" si="6"/>
        <v>1609035</v>
      </c>
      <c r="K55" s="2">
        <f t="shared" si="7"/>
        <v>47811404</v>
      </c>
      <c r="M55" s="2"/>
    </row>
    <row r="56" spans="1:13" x14ac:dyDescent="0.2">
      <c r="A56" s="6" t="s">
        <v>45</v>
      </c>
      <c r="B56" s="2">
        <v>254609979</v>
      </c>
      <c r="C56" s="12">
        <v>239695259</v>
      </c>
      <c r="D56" s="12">
        <f t="shared" si="3"/>
        <v>9587811</v>
      </c>
      <c r="E56" s="12">
        <v>7137872</v>
      </c>
      <c r="F56" s="12">
        <f t="shared" si="5"/>
        <v>17822699</v>
      </c>
      <c r="G56" s="12">
        <v>215220515</v>
      </c>
      <c r="H56" s="12">
        <v>212797045</v>
      </c>
      <c r="I56" s="12">
        <f t="shared" si="4"/>
        <v>2127970</v>
      </c>
      <c r="J56" s="12">
        <f t="shared" si="6"/>
        <v>7638299</v>
      </c>
      <c r="K56" s="2">
        <f t="shared" si="7"/>
        <v>227021011</v>
      </c>
      <c r="M56" s="2"/>
    </row>
    <row r="57" spans="1:13" x14ac:dyDescent="0.2">
      <c r="A57" s="6" t="s">
        <v>46</v>
      </c>
      <c r="B57" s="2">
        <v>48946461</v>
      </c>
      <c r="C57" s="12">
        <v>44665396</v>
      </c>
      <c r="D57" s="12">
        <f t="shared" si="3"/>
        <v>1786616</v>
      </c>
      <c r="E57" s="12">
        <v>1325233</v>
      </c>
      <c r="F57" s="12">
        <f t="shared" si="5"/>
        <v>3426253</v>
      </c>
      <c r="G57" s="12">
        <v>45580960</v>
      </c>
      <c r="H57" s="12">
        <v>44967251</v>
      </c>
      <c r="I57" s="12">
        <f t="shared" si="4"/>
        <v>449672</v>
      </c>
      <c r="J57" s="12">
        <f t="shared" si="6"/>
        <v>1468393</v>
      </c>
      <c r="K57" s="2">
        <f t="shared" si="7"/>
        <v>43602143</v>
      </c>
      <c r="M57" s="2"/>
    </row>
    <row r="58" spans="1:13" x14ac:dyDescent="0.2">
      <c r="A58" s="6" t="s">
        <v>47</v>
      </c>
      <c r="B58" s="2">
        <v>308792305</v>
      </c>
      <c r="C58" s="12">
        <v>301750019</v>
      </c>
      <c r="D58" s="12">
        <f t="shared" si="3"/>
        <v>12070001</v>
      </c>
      <c r="E58" s="12">
        <v>8920644</v>
      </c>
      <c r="F58" s="12">
        <f t="shared" si="5"/>
        <v>21615462</v>
      </c>
      <c r="G58" s="12">
        <v>269693881</v>
      </c>
      <c r="H58" s="12">
        <v>268328911</v>
      </c>
      <c r="I58" s="12">
        <f t="shared" si="4"/>
        <v>2683289</v>
      </c>
      <c r="J58" s="12">
        <f t="shared" si="6"/>
        <v>9263769</v>
      </c>
      <c r="K58" s="2">
        <f t="shared" si="7"/>
        <v>275229785</v>
      </c>
      <c r="M58" s="2"/>
    </row>
    <row r="59" spans="1:13" x14ac:dyDescent="0.2">
      <c r="A59" s="6" t="s">
        <v>48</v>
      </c>
      <c r="B59" s="2">
        <v>1511835701</v>
      </c>
      <c r="C59" s="12">
        <v>1378481594</v>
      </c>
      <c r="D59" s="12">
        <f t="shared" si="3"/>
        <v>55139264</v>
      </c>
      <c r="E59" s="12">
        <v>42108003</v>
      </c>
      <c r="F59" s="12">
        <f t="shared" si="5"/>
        <v>105828500</v>
      </c>
      <c r="G59" s="12">
        <v>1348850157</v>
      </c>
      <c r="H59" s="12">
        <v>1306288050</v>
      </c>
      <c r="I59" s="12">
        <f t="shared" si="4"/>
        <v>13062880</v>
      </c>
      <c r="J59" s="12">
        <f t="shared" si="6"/>
        <v>45355071</v>
      </c>
      <c r="K59" s="2">
        <f t="shared" si="7"/>
        <v>1347589250</v>
      </c>
      <c r="M59" s="2"/>
    </row>
    <row r="60" spans="1:13" x14ac:dyDescent="0.2">
      <c r="A60" s="6" t="s">
        <v>49</v>
      </c>
      <c r="B60" s="2">
        <v>81859255</v>
      </c>
      <c r="C60" s="12">
        <v>87840059</v>
      </c>
      <c r="D60" s="12">
        <f t="shared" si="3"/>
        <v>3513603</v>
      </c>
      <c r="E60" s="12">
        <v>2684978</v>
      </c>
      <c r="F60" s="12">
        <f t="shared" si="5"/>
        <v>6198581</v>
      </c>
      <c r="G60" s="12">
        <v>70082703</v>
      </c>
      <c r="H60" s="12">
        <v>68011681</v>
      </c>
      <c r="I60" s="12">
        <f t="shared" si="4"/>
        <v>680116</v>
      </c>
      <c r="J60" s="12">
        <f t="shared" si="6"/>
        <v>2455777</v>
      </c>
      <c r="K60" s="2">
        <f t="shared" si="7"/>
        <v>72524781</v>
      </c>
      <c r="M60" s="2"/>
    </row>
    <row r="61" spans="1:13" x14ac:dyDescent="0.2">
      <c r="A61" s="6" t="s">
        <v>50</v>
      </c>
      <c r="B61" s="2">
        <v>36866549</v>
      </c>
      <c r="C61" s="12">
        <v>35332248</v>
      </c>
      <c r="D61" s="12">
        <f t="shared" si="3"/>
        <v>1413290</v>
      </c>
      <c r="E61" s="12">
        <v>1049908</v>
      </c>
      <c r="F61" s="12">
        <f t="shared" si="5"/>
        <v>2580659</v>
      </c>
      <c r="G61" s="12">
        <v>33682199</v>
      </c>
      <c r="H61" s="12">
        <v>33179277</v>
      </c>
      <c r="I61" s="12">
        <f t="shared" si="4"/>
        <v>400000</v>
      </c>
      <c r="J61" s="12">
        <f t="shared" si="6"/>
        <v>1105996</v>
      </c>
      <c r="K61" s="2">
        <f t="shared" si="7"/>
        <v>32779894</v>
      </c>
      <c r="M61" s="2"/>
    </row>
    <row r="62" spans="1:13" x14ac:dyDescent="0.2">
      <c r="A62" s="6" t="s">
        <v>51</v>
      </c>
      <c r="B62" s="2">
        <v>279184039</v>
      </c>
      <c r="C62" s="12">
        <v>262979756</v>
      </c>
      <c r="D62" s="12">
        <f t="shared" si="3"/>
        <v>10519191</v>
      </c>
      <c r="E62" s="12">
        <v>7822242</v>
      </c>
      <c r="F62" s="12">
        <f t="shared" si="5"/>
        <v>19542883</v>
      </c>
      <c r="G62" s="12">
        <v>230552566</v>
      </c>
      <c r="H62" s="12">
        <v>228788672</v>
      </c>
      <c r="I62" s="12">
        <f t="shared" si="4"/>
        <v>2287886</v>
      </c>
      <c r="J62" s="12">
        <f t="shared" si="6"/>
        <v>8375521</v>
      </c>
      <c r="K62" s="2">
        <f t="shared" si="7"/>
        <v>248977749</v>
      </c>
      <c r="M62" s="2"/>
    </row>
    <row r="63" spans="1:13" x14ac:dyDescent="0.2">
      <c r="A63" s="6" t="s">
        <v>52</v>
      </c>
      <c r="B63" s="2">
        <v>256793122</v>
      </c>
      <c r="C63" s="12">
        <v>230477100</v>
      </c>
      <c r="D63" s="12">
        <f t="shared" si="3"/>
        <v>9219084</v>
      </c>
      <c r="E63" s="12">
        <v>7169226</v>
      </c>
      <c r="F63" s="12">
        <f t="shared" si="5"/>
        <v>17975519</v>
      </c>
      <c r="G63" s="12">
        <v>226025491</v>
      </c>
      <c r="H63" s="12">
        <v>200211050</v>
      </c>
      <c r="I63" s="12">
        <f t="shared" si="4"/>
        <v>2002110</v>
      </c>
      <c r="J63" s="12">
        <f t="shared" si="6"/>
        <v>7703793</v>
      </c>
      <c r="K63" s="2">
        <f t="shared" si="7"/>
        <v>229111700</v>
      </c>
      <c r="M63" s="2"/>
    </row>
    <row r="64" spans="1:13" x14ac:dyDescent="0.2">
      <c r="A64" s="6" t="s">
        <v>53</v>
      </c>
      <c r="B64" s="2">
        <v>100857743</v>
      </c>
      <c r="C64" s="12">
        <v>89624678</v>
      </c>
      <c r="D64" s="12">
        <f t="shared" si="3"/>
        <v>3584988</v>
      </c>
      <c r="E64" s="12">
        <v>0</v>
      </c>
      <c r="F64" s="12">
        <f t="shared" si="5"/>
        <v>7060043</v>
      </c>
      <c r="G64" s="12">
        <v>85507227</v>
      </c>
      <c r="H64" s="12">
        <v>84610378</v>
      </c>
      <c r="I64" s="12">
        <f t="shared" si="4"/>
        <v>846103</v>
      </c>
      <c r="J64" s="12">
        <f t="shared" si="6"/>
        <v>3025732</v>
      </c>
      <c r="K64" s="2">
        <f t="shared" si="7"/>
        <v>89925865</v>
      </c>
      <c r="M64" s="2"/>
    </row>
    <row r="65" spans="1:13" x14ac:dyDescent="0.2">
      <c r="A65" s="6" t="s">
        <v>54</v>
      </c>
      <c r="B65" s="2">
        <v>204966979</v>
      </c>
      <c r="C65" s="12">
        <v>216376319</v>
      </c>
      <c r="D65" s="12">
        <f t="shared" si="3"/>
        <v>8655053</v>
      </c>
      <c r="E65" s="12">
        <v>6400350</v>
      </c>
      <c r="F65" s="12">
        <f t="shared" si="5"/>
        <v>15055403</v>
      </c>
      <c r="G65" s="12">
        <v>178413086</v>
      </c>
      <c r="H65" s="12">
        <v>177222209</v>
      </c>
      <c r="I65" s="12">
        <f t="shared" si="4"/>
        <v>1772222</v>
      </c>
      <c r="J65" s="12">
        <f t="shared" si="6"/>
        <v>6149009</v>
      </c>
      <c r="K65" s="2">
        <f t="shared" si="7"/>
        <v>181990345</v>
      </c>
      <c r="M65" s="2"/>
    </row>
    <row r="66" spans="1:13" x14ac:dyDescent="0.2">
      <c r="A66" s="6" t="s">
        <v>55</v>
      </c>
      <c r="B66" s="2">
        <v>38571999</v>
      </c>
      <c r="C66" s="12">
        <v>34756296</v>
      </c>
      <c r="D66" s="12">
        <f t="shared" si="3"/>
        <v>1390252</v>
      </c>
      <c r="E66" s="12">
        <v>0</v>
      </c>
      <c r="F66" s="12">
        <f t="shared" si="5"/>
        <v>2700040</v>
      </c>
      <c r="G66" s="12">
        <v>35373212</v>
      </c>
      <c r="H66" s="12">
        <v>34645669</v>
      </c>
      <c r="I66" s="12">
        <f t="shared" si="4"/>
        <v>400000</v>
      </c>
      <c r="J66" s="12">
        <f t="shared" si="6"/>
        <v>1157159</v>
      </c>
      <c r="K66" s="2">
        <f t="shared" si="7"/>
        <v>34314800</v>
      </c>
      <c r="M66" s="2"/>
    </row>
    <row r="67" spans="1:13" x14ac:dyDescent="0.2">
      <c r="A67" s="6" t="s">
        <v>56</v>
      </c>
      <c r="B67" s="2">
        <v>405079916</v>
      </c>
      <c r="C67" s="12">
        <v>408719744</v>
      </c>
      <c r="D67" s="12">
        <f t="shared" si="3"/>
        <v>16348790</v>
      </c>
      <c r="E67" s="12">
        <v>11378382</v>
      </c>
      <c r="F67" s="12">
        <f t="shared" si="5"/>
        <v>28355595</v>
      </c>
      <c r="G67" s="12">
        <v>359912278</v>
      </c>
      <c r="H67" s="12">
        <v>359452064</v>
      </c>
      <c r="I67" s="12">
        <f t="shared" si="4"/>
        <v>3594520</v>
      </c>
      <c r="J67" s="12">
        <f t="shared" si="6"/>
        <v>12152397</v>
      </c>
      <c r="K67" s="2">
        <f t="shared" si="7"/>
        <v>360977404</v>
      </c>
      <c r="M67" s="2"/>
    </row>
    <row r="68" spans="1:13" s="11" customFormat="1" x14ac:dyDescent="0.2">
      <c r="A68" s="6"/>
      <c r="B68" s="2"/>
      <c r="C68" s="12"/>
      <c r="D68" s="12"/>
      <c r="E68" s="12"/>
      <c r="F68" s="12"/>
      <c r="G68" s="12"/>
      <c r="H68" s="12"/>
      <c r="I68" s="12"/>
      <c r="J68" s="12"/>
      <c r="K68" s="2"/>
      <c r="M68" s="2"/>
    </row>
    <row r="69" spans="1:13" ht="13.5" x14ac:dyDescent="0.2">
      <c r="A69" s="23" t="s">
        <v>87</v>
      </c>
    </row>
    <row r="70" spans="1:13" x14ac:dyDescent="0.2">
      <c r="A70" s="24" t="s">
        <v>112</v>
      </c>
    </row>
    <row r="71" spans="1:13" ht="13.5" x14ac:dyDescent="0.2">
      <c r="A71" s="24" t="s">
        <v>107</v>
      </c>
    </row>
    <row r="72" spans="1:13" ht="13.5" x14ac:dyDescent="0.2">
      <c r="A72" s="24" t="s">
        <v>106</v>
      </c>
    </row>
    <row r="73" spans="1:13" x14ac:dyDescent="0.2">
      <c r="A73" s="34"/>
    </row>
  </sheetData>
  <mergeCells count="2">
    <mergeCell ref="B6:J6"/>
    <mergeCell ref="A1:K1"/>
  </mergeCells>
  <phoneticPr fontId="0" type="noConversion"/>
  <printOptions horizontalCentered="1"/>
  <pageMargins left="0.25" right="0.25" top="0.4" bottom="0.4" header="0.5" footer="0.5"/>
  <pageSetup scale="54" fitToHeight="0" orientation="landscape" horizontalDpi="300" verticalDpi="30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Title I-A State Reservations</vt:lpstr>
      <vt:lpstr>'Title I-A State Reservations'!Print_Area</vt:lpstr>
      <vt:lpstr>'Title I-A State Reservations'!Print_Titles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2018-09-23T10:38:33Z</dcterms:created>
  <dcterms:modified xsi:type="dcterms:W3CDTF">2019-01-16T14:00:25Z</dcterms:modified>
</cp:coreProperties>
</file>